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kkkk00277\Downloads\"/>
    </mc:Choice>
  </mc:AlternateContent>
  <xr:revisionPtr revIDLastSave="0" documentId="8_{49C54F8F-BA26-4DCA-BAA2-E33FA81FFC8B}" xr6:coauthVersionLast="47" xr6:coauthVersionMax="47" xr10:uidLastSave="{00000000-0000-0000-0000-000000000000}"/>
  <bookViews>
    <workbookView xWindow="-110" yWindow="-110" windowWidth="19420" windowHeight="11500" xr2:uid="{BB8CC232-F81A-4DD5-B5BE-8D365199E2C3}"/>
  </bookViews>
  <sheets>
    <sheet name="aruanne" sheetId="2" r:id="rId1"/>
    <sheet name="LISA" sheetId="1" r:id="rId2"/>
    <sheet name="vordlus" sheetId="3" r:id="rId3"/>
    <sheet name="lisa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4" l="1"/>
  <c r="G24" i="1"/>
  <c r="G23" i="1"/>
  <c r="G22" i="1"/>
  <c r="E21" i="1"/>
  <c r="G21" i="1" s="1"/>
  <c r="F20" i="1"/>
  <c r="G20" i="1" s="1"/>
  <c r="E20" i="1"/>
  <c r="D20" i="1"/>
  <c r="E19" i="1"/>
  <c r="E11" i="1" s="1"/>
  <c r="E18" i="1"/>
  <c r="E16" i="1" s="1"/>
  <c r="E4" i="1" s="1"/>
  <c r="G17" i="1"/>
  <c r="E17" i="1"/>
  <c r="F16" i="1"/>
  <c r="F4" i="1" s="1"/>
  <c r="G4" i="1" s="1"/>
  <c r="D16" i="1"/>
  <c r="D4" i="1" s="1"/>
  <c r="D2" i="1" s="1"/>
  <c r="E15" i="1"/>
  <c r="G15" i="1" s="1"/>
  <c r="E14" i="1"/>
  <c r="G14" i="1" s="1"/>
  <c r="E13" i="1"/>
  <c r="E8" i="1" s="1"/>
  <c r="F12" i="1"/>
  <c r="F3" i="1" s="1"/>
  <c r="E12" i="1"/>
  <c r="E3" i="1" s="1"/>
  <c r="D12" i="1"/>
  <c r="F11" i="1"/>
  <c r="D11" i="1"/>
  <c r="F10" i="1"/>
  <c r="G10" i="1" s="1"/>
  <c r="E10" i="1"/>
  <c r="D10" i="1"/>
  <c r="F9" i="1"/>
  <c r="F6" i="1" s="1"/>
  <c r="D9" i="1"/>
  <c r="D6" i="1" s="1"/>
  <c r="F8" i="1"/>
  <c r="D8" i="1"/>
  <c r="E7" i="1"/>
  <c r="G7" i="1" s="1"/>
  <c r="F5" i="1"/>
  <c r="G5" i="1" s="1"/>
  <c r="E5" i="1"/>
  <c r="D5" i="1"/>
  <c r="D3" i="1"/>
  <c r="G11" i="1" l="1"/>
  <c r="E2" i="1"/>
  <c r="G3" i="1"/>
  <c r="F2" i="1"/>
  <c r="G2" i="1" s="1"/>
  <c r="G8" i="1"/>
  <c r="E9" i="1"/>
  <c r="E6" i="1" s="1"/>
  <c r="G6" i="1" s="1"/>
  <c r="G12" i="1"/>
  <c r="G18" i="1"/>
  <c r="G9" i="1"/>
  <c r="G13" i="1"/>
  <c r="G19" i="1"/>
  <c r="G16" i="1"/>
</calcChain>
</file>

<file path=xl/sharedStrings.xml><?xml version="1.0" encoding="utf-8"?>
<sst xmlns="http://schemas.openxmlformats.org/spreadsheetml/2006/main" count="87" uniqueCount="65">
  <si>
    <t>ÕIGUSKANTSLERI KANTSELEI</t>
  </si>
  <si>
    <t>Kulud kokku</t>
  </si>
  <si>
    <t>Sh piirmääraga kulud</t>
  </si>
  <si>
    <t>Sh arvestuslikud kulud</t>
  </si>
  <si>
    <t>Sh välistoetus koos riigieelarvelise kaasfinantseerimisega</t>
  </si>
  <si>
    <t>Õiguskantsleri Kantselei</t>
  </si>
  <si>
    <t>Tuludest sõltuvate kulude tegelik limiit</t>
  </si>
  <si>
    <t>Tööjõukulud</t>
  </si>
  <si>
    <t>Majandamiskulud</t>
  </si>
  <si>
    <t>Muud toetused</t>
  </si>
  <si>
    <t>Käibemaks</t>
  </si>
  <si>
    <t>Sh välistoetus koos riigieelarvelise kaasfinantseeringuga</t>
  </si>
  <si>
    <t>Algne eelarve</t>
  </si>
  <si>
    <t>Lõplik eelarve</t>
  </si>
  <si>
    <t>Täitmine 2025</t>
  </si>
  <si>
    <t>Täitmine miinus lõplik eelarve</t>
  </si>
  <si>
    <t>TULUD</t>
  </si>
  <si>
    <t>Saadud toetused</t>
  </si>
  <si>
    <t>KULUD</t>
  </si>
  <si>
    <t>sh piirmääraga vahendid</t>
  </si>
  <si>
    <t>sh käibemaks</t>
  </si>
  <si>
    <t>KORRIGEERIMISED</t>
  </si>
  <si>
    <t>Intressikulu eraldistelt</t>
  </si>
  <si>
    <t>Täitmine 2024</t>
  </si>
  <si>
    <t>Valitsemisala</t>
  </si>
  <si>
    <t>Kirje</t>
  </si>
  <si>
    <t>Selgitus</t>
  </si>
  <si>
    <t>Õiguskantsler</t>
  </si>
  <si>
    <t>Tegevustulud</t>
  </si>
  <si>
    <t>Finantstulud</t>
  </si>
  <si>
    <t>Tegevuskulud, v.a käibemaksukulu</t>
  </si>
  <si>
    <t>Finantskulud</t>
  </si>
  <si>
    <t>Käibemaksukulu tegevuskuludelt</t>
  </si>
  <si>
    <t>Investeeringud</t>
  </si>
  <si>
    <t>Raamatupidamisandmed 2025</t>
  </si>
  <si>
    <t>RE aruanne 2025</t>
  </si>
  <si>
    <t>Vahe 2025</t>
  </si>
  <si>
    <t>Lõpliku eelarve kujunemine</t>
  </si>
  <si>
    <t>eurodes</t>
  </si>
  <si>
    <t>Tulud</t>
  </si>
  <si>
    <t>Kulud, investeeringud</t>
  </si>
  <si>
    <t>Esialgne eelarve</t>
  </si>
  <si>
    <t>Üle toodud eelmisest aastast</t>
  </si>
  <si>
    <t>Muudatused 18.06.2025 lisaeelarve seaduse alusel</t>
  </si>
  <si>
    <t>Muudatused 03.12.2025 teise lisaeelarve seaduse alusel</t>
  </si>
  <si>
    <t>Muudatused Vabariigi Valitsuse korralduste alusel</t>
  </si>
  <si>
    <t>Sihtotstarbeliste vahendite reservist</t>
  </si>
  <si>
    <t>Eelarves kavandatud toetused</t>
  </si>
  <si>
    <t>Tegelikult saadud toetused ja avatud sildfinantseerimine</t>
  </si>
  <si>
    <t>Eelarves kavandatud välistoetuste kaasrahastamine</t>
  </si>
  <si>
    <t>Tegelik välistoetuste kaasrahastamine</t>
  </si>
  <si>
    <t>Eelarves kavandatud saastekvootide müügist</t>
  </si>
  <si>
    <t>Tegelikult saadud saastekvootide müügist</t>
  </si>
  <si>
    <t>Saastekvootide müügist saadud eelarve ümberjaotamine</t>
  </si>
  <si>
    <t>Eelarves kavandatud majandustegevusest laekuv tulu</t>
  </si>
  <si>
    <t>Tegelikult majandustegevusest saadud tulu</t>
  </si>
  <si>
    <t>Eelarves kavandatud muud tuludest sõltuvad kulud</t>
  </si>
  <si>
    <t>Tegelikud muud tuludest sõltuvad kulud</t>
  </si>
  <si>
    <t>Eelarves kavandatud edasiantavad maksud</t>
  </si>
  <si>
    <t>Tegelikud edasiantavad maksud</t>
  </si>
  <si>
    <t xml:space="preserve">Saadud Vabariigi Valitsuse reservfondist </t>
  </si>
  <si>
    <t>Antud Vabariigi valitsuse reservfondi</t>
  </si>
  <si>
    <t>Saadud omandireformi reservfondist</t>
  </si>
  <si>
    <t>Kokku lõplik eelarve</t>
  </si>
  <si>
    <t>Riigieelarve  täitmise aruanne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</si>
</sst>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3" fillId="2" borderId="1" xfId="0" applyFont="1" applyFill="1" applyBorder="1" applyAlignment="1">
      <alignment horizontal="left"/>
    </xf>
    <xf numFmtId="0" fontId="2" fillId="0" borderId="1" xfId="0" applyFont="1" applyBorder="1"/>
    <xf numFmtId="0" fontId="0" fillId="0" borderId="1" xfId="0" applyBorder="1"/>
    <xf numFmtId="0" fontId="0" fillId="2" borderId="1" xfId="0" applyFill="1" applyBorder="1"/>
    <xf numFmtId="3" fontId="2" fillId="0" borderId="1" xfId="0" applyNumberFormat="1" applyFont="1" applyBorder="1"/>
    <xf numFmtId="3" fontId="0" fillId="0" borderId="1" xfId="0" applyNumberFormat="1" applyBorder="1"/>
    <xf numFmtId="3" fontId="3" fillId="2" borderId="1" xfId="0" applyNumberFormat="1" applyFont="1" applyFill="1" applyBorder="1" applyAlignment="1">
      <alignment horizontal="center" wrapText="1"/>
    </xf>
    <xf numFmtId="3" fontId="4" fillId="0" borderId="1" xfId="1" applyNumberFormat="1" applyFont="1" applyBorder="1" applyAlignment="1" applyProtection="1">
      <alignment horizontal="right"/>
      <protection locked="0"/>
    </xf>
    <xf numFmtId="0" fontId="3" fillId="0" borderId="1" xfId="1" applyFont="1" applyBorder="1" applyAlignment="1" applyProtection="1">
      <alignment horizontal="left"/>
      <protection locked="0"/>
    </xf>
    <xf numFmtId="3" fontId="6" fillId="0" borderId="1" xfId="1" applyNumberFormat="1" applyFont="1" applyBorder="1" applyAlignment="1" applyProtection="1">
      <alignment horizontal="right"/>
      <protection locked="0"/>
    </xf>
    <xf numFmtId="0" fontId="4" fillId="0" borderId="1" xfId="1" applyFont="1" applyBorder="1" applyAlignment="1" applyProtection="1">
      <alignment horizontal="left"/>
      <protection locked="0"/>
    </xf>
    <xf numFmtId="3" fontId="5" fillId="0" borderId="1" xfId="1" applyNumberFormat="1" applyFont="1" applyBorder="1" applyAlignment="1" applyProtection="1">
      <alignment horizontal="right"/>
      <protection locked="0"/>
    </xf>
    <xf numFmtId="0" fontId="5" fillId="0" borderId="1" xfId="1" applyFont="1" applyBorder="1" applyAlignment="1" applyProtection="1">
      <alignment horizont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3" fillId="0" borderId="1" xfId="2" applyFont="1" applyBorder="1" applyAlignment="1" applyProtection="1">
      <alignment horizontal="left"/>
      <protection locked="0"/>
    </xf>
    <xf numFmtId="3" fontId="5" fillId="0" borderId="1" xfId="2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vertical="top"/>
    </xf>
    <xf numFmtId="4" fontId="8" fillId="3" borderId="1" xfId="0" applyNumberFormat="1" applyFont="1" applyFill="1" applyBorder="1" applyAlignment="1">
      <alignment horizontal="right" vertical="top" wrapText="1"/>
    </xf>
    <xf numFmtId="4" fontId="8" fillId="3" borderId="1" xfId="0" applyNumberFormat="1" applyFont="1" applyFill="1" applyBorder="1" applyAlignment="1">
      <alignment vertical="top"/>
    </xf>
    <xf numFmtId="4" fontId="0" fillId="0" borderId="0" xfId="0" applyNumberFormat="1"/>
    <xf numFmtId="4" fontId="0" fillId="0" borderId="0" xfId="0" applyNumberFormat="1" applyAlignment="1">
      <alignment wrapText="1"/>
    </xf>
    <xf numFmtId="0" fontId="8" fillId="0" borderId="0" xfId="0" applyFont="1"/>
    <xf numFmtId="3" fontId="7" fillId="0" borderId="0" xfId="0" applyNumberFormat="1" applyFont="1"/>
    <xf numFmtId="0" fontId="9" fillId="0" borderId="0" xfId="0" applyFont="1"/>
    <xf numFmtId="0" fontId="8" fillId="4" borderId="1" xfId="0" applyFont="1" applyFill="1" applyBorder="1" applyAlignment="1">
      <alignment vertical="top"/>
    </xf>
    <xf numFmtId="3" fontId="9" fillId="4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top"/>
    </xf>
    <xf numFmtId="3" fontId="9" fillId="0" borderId="1" xfId="0" applyNumberFormat="1" applyFont="1" applyBorder="1" applyAlignment="1">
      <alignment vertical="top"/>
    </xf>
    <xf numFmtId="0" fontId="9" fillId="0" borderId="1" xfId="0" applyFont="1" applyBorder="1"/>
    <xf numFmtId="0" fontId="9" fillId="3" borderId="1" xfId="0" applyFont="1" applyFill="1" applyBorder="1" applyAlignment="1">
      <alignment vertical="top"/>
    </xf>
    <xf numFmtId="0" fontId="8" fillId="0" borderId="1" xfId="0" applyFont="1" applyBorder="1" applyAlignment="1">
      <alignment vertical="top"/>
    </xf>
    <xf numFmtId="3" fontId="8" fillId="0" borderId="1" xfId="0" applyNumberFormat="1" applyFont="1" applyBorder="1" applyAlignment="1">
      <alignment vertical="top"/>
    </xf>
    <xf numFmtId="3" fontId="9" fillId="0" borderId="0" xfId="0" applyNumberFormat="1" applyFont="1"/>
    <xf numFmtId="0" fontId="10" fillId="0" borderId="0" xfId="0" applyFont="1"/>
  </cellXfs>
  <cellStyles count="3">
    <cellStyle name="Normaallaad" xfId="0" builtinId="0"/>
    <cellStyle name="Normal 10 2" xfId="2" xr:uid="{B915F9EA-7786-4CF1-B27A-7CD66B84DFA5}"/>
    <cellStyle name="Normal 25 9" xfId="1" xr:uid="{0E9D4999-61DC-4760-87E6-7D2F584EB6E4}"/>
  </cellStyles>
  <dxfs count="0"/>
  <tableStyles count="1" defaultTableStyle="TableStyleMedium2" defaultPivotStyle="PivotStyleLight16">
    <tableStyle name="Invisible" pivot="0" table="0" count="0" xr9:uid="{4520838A-B8E3-4668-9EC6-1E874E8AB7A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781FE-E958-4407-BF97-BA7DECCAB4A1}">
  <dimension ref="A1:G10"/>
  <sheetViews>
    <sheetView tabSelected="1" workbookViewId="0">
      <selection activeCell="C36" sqref="C36"/>
    </sheetView>
  </sheetViews>
  <sheetFormatPr defaultRowHeight="14.5" x14ac:dyDescent="0.35"/>
  <cols>
    <col min="1" max="1" width="34.81640625" customWidth="1"/>
    <col min="2" max="2" width="24.1796875" customWidth="1"/>
    <col min="3" max="3" width="12" customWidth="1"/>
    <col min="4" max="4" width="12.453125" customWidth="1"/>
    <col min="5" max="5" width="13.453125" customWidth="1"/>
    <col min="6" max="6" width="13.54296875" customWidth="1"/>
    <col min="7" max="7" width="9.81640625" customWidth="1"/>
  </cols>
  <sheetData>
    <row r="1" spans="1:7" x14ac:dyDescent="0.35">
      <c r="A1" s="35" t="s">
        <v>64</v>
      </c>
    </row>
    <row r="3" spans="1:7" ht="60.5" x14ac:dyDescent="0.35">
      <c r="A3" s="1" t="s">
        <v>0</v>
      </c>
      <c r="B3" s="17"/>
      <c r="C3" s="7" t="s">
        <v>12</v>
      </c>
      <c r="D3" s="7" t="s">
        <v>13</v>
      </c>
      <c r="E3" s="7" t="s">
        <v>14</v>
      </c>
      <c r="F3" s="7" t="s">
        <v>23</v>
      </c>
      <c r="G3" s="7" t="s">
        <v>15</v>
      </c>
    </row>
    <row r="4" spans="1:7" ht="15.5" x14ac:dyDescent="0.35">
      <c r="A4" s="9" t="s">
        <v>16</v>
      </c>
      <c r="B4" s="9"/>
      <c r="C4" s="10">
        <v>0</v>
      </c>
      <c r="D4" s="10">
        <v>0</v>
      </c>
      <c r="E4" s="10">
        <v>12786</v>
      </c>
      <c r="F4" s="10">
        <v>21623.200000000001</v>
      </c>
      <c r="G4" s="10">
        <v>12786</v>
      </c>
    </row>
    <row r="5" spans="1:7" ht="15.5" x14ac:dyDescent="0.35">
      <c r="A5" s="11" t="s">
        <v>17</v>
      </c>
      <c r="B5" s="11"/>
      <c r="C5" s="12">
        <v>0</v>
      </c>
      <c r="D5" s="12">
        <v>0</v>
      </c>
      <c r="E5" s="12">
        <v>12786</v>
      </c>
      <c r="F5" s="12">
        <v>21623.200000000001</v>
      </c>
      <c r="G5" s="12">
        <v>12786</v>
      </c>
    </row>
    <row r="6" spans="1:7" ht="15.5" x14ac:dyDescent="0.35">
      <c r="A6" s="9" t="s">
        <v>18</v>
      </c>
      <c r="B6" s="9"/>
      <c r="C6" s="10">
        <v>-3488720</v>
      </c>
      <c r="D6" s="10">
        <v>-3748251.23</v>
      </c>
      <c r="E6" s="10">
        <v>-3432756.2699999996</v>
      </c>
      <c r="F6" s="10">
        <v>-3387711.28</v>
      </c>
      <c r="G6" s="10">
        <v>315494.96000000043</v>
      </c>
    </row>
    <row r="7" spans="1:7" ht="15.5" x14ac:dyDescent="0.35">
      <c r="A7" s="13"/>
      <c r="B7" s="11" t="s">
        <v>19</v>
      </c>
      <c r="C7" s="12">
        <v>-3198776</v>
      </c>
      <c r="D7" s="12">
        <v>-3435731</v>
      </c>
      <c r="E7" s="12">
        <v>-3173619.7399999998</v>
      </c>
      <c r="F7" s="8">
        <v>-3108628.33</v>
      </c>
      <c r="G7" s="12">
        <v>262111.26000000024</v>
      </c>
    </row>
    <row r="8" spans="1:7" ht="15.5" x14ac:dyDescent="0.35">
      <c r="A8" s="14"/>
      <c r="B8" s="11" t="s">
        <v>20</v>
      </c>
      <c r="C8" s="12">
        <v>-140878</v>
      </c>
      <c r="D8" s="12">
        <v>-141627.84</v>
      </c>
      <c r="E8" s="12">
        <v>-97941.81</v>
      </c>
      <c r="F8" s="8">
        <v>-107907.42</v>
      </c>
      <c r="G8" s="12">
        <v>43686.03</v>
      </c>
    </row>
    <row r="9" spans="1:7" ht="15.5" x14ac:dyDescent="0.35">
      <c r="A9" s="15" t="s">
        <v>21</v>
      </c>
      <c r="B9" s="15"/>
      <c r="C9" s="10"/>
      <c r="D9" s="10"/>
      <c r="E9" s="10">
        <v>-1684</v>
      </c>
      <c r="F9" s="10">
        <v>-1876</v>
      </c>
      <c r="G9" s="10"/>
    </row>
    <row r="10" spans="1:7" ht="15.5" x14ac:dyDescent="0.35">
      <c r="A10" s="11"/>
      <c r="B10" s="11" t="s">
        <v>22</v>
      </c>
      <c r="C10" s="16"/>
      <c r="D10" s="16"/>
      <c r="E10" s="16">
        <v>-1684</v>
      </c>
      <c r="F10" s="16">
        <v>-1876</v>
      </c>
      <c r="G10" s="10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FE116-4937-4D08-AEA6-24CB913C0F04}">
  <dimension ref="A1:G24"/>
  <sheetViews>
    <sheetView workbookViewId="0">
      <selection activeCell="C16" sqref="C16"/>
    </sheetView>
  </sheetViews>
  <sheetFormatPr defaultRowHeight="14.5" x14ac:dyDescent="0.35"/>
  <cols>
    <col min="1" max="1" width="9.54296875" customWidth="1"/>
    <col min="2" max="2" width="6.54296875" customWidth="1"/>
    <col min="3" max="3" width="50.81640625" bestFit="1" customWidth="1"/>
    <col min="4" max="7" width="9.54296875" customWidth="1"/>
  </cols>
  <sheetData>
    <row r="1" spans="1:7" ht="60.5" x14ac:dyDescent="0.35">
      <c r="A1" s="1" t="s">
        <v>0</v>
      </c>
      <c r="B1" s="4"/>
      <c r="C1" s="4"/>
      <c r="D1" s="7" t="s">
        <v>12</v>
      </c>
      <c r="E1" s="7" t="s">
        <v>13</v>
      </c>
      <c r="F1" s="7" t="s">
        <v>14</v>
      </c>
      <c r="G1" s="7" t="s">
        <v>15</v>
      </c>
    </row>
    <row r="2" spans="1:7" x14ac:dyDescent="0.35">
      <c r="A2" s="2" t="s">
        <v>1</v>
      </c>
      <c r="B2" s="2"/>
      <c r="C2" s="2"/>
      <c r="D2" s="5">
        <f>SUM(D3:D5)</f>
        <v>-3488720</v>
      </c>
      <c r="E2" s="5">
        <f t="shared" ref="E2:F2" si="0">SUM(E3:E5)</f>
        <v>-3748251.23</v>
      </c>
      <c r="F2" s="5">
        <f t="shared" si="0"/>
        <v>-3432756.2699999996</v>
      </c>
      <c r="G2" s="5">
        <f>F2-E2</f>
        <v>315494.96000000043</v>
      </c>
    </row>
    <row r="3" spans="1:7" x14ac:dyDescent="0.35">
      <c r="A3" s="3"/>
      <c r="B3" s="3" t="s">
        <v>2</v>
      </c>
      <c r="C3" s="3"/>
      <c r="D3" s="6">
        <f>D12</f>
        <v>-3198776</v>
      </c>
      <c r="E3" s="6">
        <f t="shared" ref="E3:F3" si="1">E12</f>
        <v>-3435731</v>
      </c>
      <c r="F3" s="6">
        <f t="shared" si="1"/>
        <v>-3173619.7399999998</v>
      </c>
      <c r="G3" s="6">
        <f t="shared" ref="G3:G19" si="2">F3-E3</f>
        <v>262111.26000000024</v>
      </c>
    </row>
    <row r="4" spans="1:7" x14ac:dyDescent="0.35">
      <c r="A4" s="3"/>
      <c r="B4" s="3" t="s">
        <v>3</v>
      </c>
      <c r="C4" s="3"/>
      <c r="D4" s="6">
        <f>D16</f>
        <v>-289944</v>
      </c>
      <c r="E4" s="6">
        <f t="shared" ref="E4:F4" si="3">E16</f>
        <v>-289944</v>
      </c>
      <c r="F4" s="6">
        <f t="shared" si="3"/>
        <v>-246350.53</v>
      </c>
      <c r="G4" s="6">
        <f t="shared" si="2"/>
        <v>43593.47</v>
      </c>
    </row>
    <row r="5" spans="1:7" x14ac:dyDescent="0.35">
      <c r="A5" s="3"/>
      <c r="B5" s="3" t="s">
        <v>4</v>
      </c>
      <c r="C5" s="3"/>
      <c r="D5" s="6">
        <f>D20</f>
        <v>0</v>
      </c>
      <c r="E5" s="6">
        <f t="shared" ref="E5:F5" si="4">E20</f>
        <v>-22576.23</v>
      </c>
      <c r="F5" s="6">
        <f t="shared" si="4"/>
        <v>-12786</v>
      </c>
      <c r="G5" s="6">
        <f t="shared" si="2"/>
        <v>9790.23</v>
      </c>
    </row>
    <row r="6" spans="1:7" x14ac:dyDescent="0.35">
      <c r="A6" s="2"/>
      <c r="B6" s="2" t="s">
        <v>5</v>
      </c>
      <c r="C6" s="2"/>
      <c r="D6" s="5">
        <f>SUM(D7:D11)</f>
        <v>-3488720</v>
      </c>
      <c r="E6" s="5">
        <f t="shared" ref="E6:F6" si="5">SUM(E7:E11)</f>
        <v>-3748251.23</v>
      </c>
      <c r="F6" s="5">
        <f t="shared" si="5"/>
        <v>-3432756.27</v>
      </c>
      <c r="G6" s="5">
        <f>F6-E6</f>
        <v>315494.95999999996</v>
      </c>
    </row>
    <row r="7" spans="1:7" x14ac:dyDescent="0.35">
      <c r="A7" s="2"/>
      <c r="B7" s="2"/>
      <c r="C7" s="3" t="s">
        <v>6</v>
      </c>
      <c r="D7" s="5"/>
      <c r="E7" s="6">
        <f>E21</f>
        <v>-21826.39</v>
      </c>
      <c r="F7" s="5"/>
      <c r="G7" s="6">
        <f t="shared" si="2"/>
        <v>21826.39</v>
      </c>
    </row>
    <row r="8" spans="1:7" x14ac:dyDescent="0.35">
      <c r="A8" s="3"/>
      <c r="B8" s="3"/>
      <c r="C8" s="3" t="s">
        <v>7</v>
      </c>
      <c r="D8" s="6">
        <f>D13+D17+D22</f>
        <v>-2587580</v>
      </c>
      <c r="E8" s="6">
        <f t="shared" ref="E8:F9" si="6">E13+E17+E22</f>
        <v>-2852927</v>
      </c>
      <c r="F8" s="6">
        <f t="shared" si="6"/>
        <v>-2802231.9699999997</v>
      </c>
      <c r="G8" s="6">
        <f t="shared" si="2"/>
        <v>50695.030000000261</v>
      </c>
    </row>
    <row r="9" spans="1:7" x14ac:dyDescent="0.35">
      <c r="A9" s="3"/>
      <c r="B9" s="3"/>
      <c r="C9" s="3" t="s">
        <v>8</v>
      </c>
      <c r="D9" s="6">
        <f>D14+D18+D23</f>
        <v>-748912</v>
      </c>
      <c r="E9" s="6">
        <f t="shared" si="6"/>
        <v>-720160</v>
      </c>
      <c r="F9" s="6">
        <f t="shared" si="6"/>
        <v>-520872.49</v>
      </c>
      <c r="G9" s="6">
        <f t="shared" si="2"/>
        <v>199287.51</v>
      </c>
    </row>
    <row r="10" spans="1:7" x14ac:dyDescent="0.35">
      <c r="A10" s="3"/>
      <c r="B10" s="3"/>
      <c r="C10" s="3" t="s">
        <v>9</v>
      </c>
      <c r="D10" s="6">
        <f>D15</f>
        <v>-11350</v>
      </c>
      <c r="E10" s="6">
        <f t="shared" ref="E10:F10" si="7">E15</f>
        <v>-11710</v>
      </c>
      <c r="F10" s="6">
        <f t="shared" si="7"/>
        <v>-11710</v>
      </c>
      <c r="G10" s="6">
        <f t="shared" si="2"/>
        <v>0</v>
      </c>
    </row>
    <row r="11" spans="1:7" x14ac:dyDescent="0.35">
      <c r="A11" s="3"/>
      <c r="B11" s="3"/>
      <c r="C11" s="3" t="s">
        <v>10</v>
      </c>
      <c r="D11" s="6">
        <f>D19+D24</f>
        <v>-140878</v>
      </c>
      <c r="E11" s="6">
        <f t="shared" ref="E11:F11" si="8">E19+E24</f>
        <v>-141627.84</v>
      </c>
      <c r="F11" s="6">
        <f t="shared" si="8"/>
        <v>-97941.81</v>
      </c>
      <c r="G11" s="6">
        <f t="shared" si="2"/>
        <v>43686.03</v>
      </c>
    </row>
    <row r="12" spans="1:7" x14ac:dyDescent="0.35">
      <c r="A12" s="2"/>
      <c r="B12" s="2"/>
      <c r="C12" s="2" t="s">
        <v>2</v>
      </c>
      <c r="D12" s="5">
        <f>SUM(D13:D15)</f>
        <v>-3198776</v>
      </c>
      <c r="E12" s="5">
        <f t="shared" ref="E12:F12" si="9">SUM(E13:E15)</f>
        <v>-3435731</v>
      </c>
      <c r="F12" s="5">
        <f t="shared" si="9"/>
        <v>-3173619.7399999998</v>
      </c>
      <c r="G12" s="5">
        <f>F12-E12</f>
        <v>262111.26000000024</v>
      </c>
    </row>
    <row r="13" spans="1:7" x14ac:dyDescent="0.35">
      <c r="A13" s="3"/>
      <c r="B13" s="3"/>
      <c r="C13" s="3" t="s">
        <v>7</v>
      </c>
      <c r="D13" s="6">
        <v>-2458000</v>
      </c>
      <c r="E13" s="6">
        <f>D13-165347-100000</f>
        <v>-2723347</v>
      </c>
      <c r="F13" s="6">
        <v>-2667861.5499999998</v>
      </c>
      <c r="G13" s="6">
        <f t="shared" si="2"/>
        <v>55485.450000000186</v>
      </c>
    </row>
    <row r="14" spans="1:7" x14ac:dyDescent="0.35">
      <c r="A14" s="3"/>
      <c r="B14" s="3"/>
      <c r="C14" s="3" t="s">
        <v>8</v>
      </c>
      <c r="D14" s="6">
        <v>-729426</v>
      </c>
      <c r="E14" s="6">
        <f>D14-71248+100000</f>
        <v>-700674</v>
      </c>
      <c r="F14" s="6">
        <v>-494048.19</v>
      </c>
      <c r="G14" s="6">
        <f t="shared" si="2"/>
        <v>206625.81</v>
      </c>
    </row>
    <row r="15" spans="1:7" x14ac:dyDescent="0.35">
      <c r="A15" s="3"/>
      <c r="B15" s="3"/>
      <c r="C15" s="3" t="s">
        <v>9</v>
      </c>
      <c r="D15" s="6">
        <v>-11350</v>
      </c>
      <c r="E15" s="6">
        <f>D15-360</f>
        <v>-11710</v>
      </c>
      <c r="F15" s="6">
        <v>-11710</v>
      </c>
      <c r="G15" s="6">
        <f t="shared" si="2"/>
        <v>0</v>
      </c>
    </row>
    <row r="16" spans="1:7" x14ac:dyDescent="0.35">
      <c r="A16" s="2"/>
      <c r="B16" s="3"/>
      <c r="C16" s="2" t="s">
        <v>3</v>
      </c>
      <c r="D16" s="5">
        <f>SUM(D17:D19)</f>
        <v>-289944</v>
      </c>
      <c r="E16" s="5">
        <f t="shared" ref="E16:F16" si="10">SUM(E17:E19)</f>
        <v>-289944</v>
      </c>
      <c r="F16" s="5">
        <f t="shared" si="10"/>
        <v>-246350.53</v>
      </c>
      <c r="G16" s="5">
        <f>F16-E16</f>
        <v>43593.47</v>
      </c>
    </row>
    <row r="17" spans="1:7" x14ac:dyDescent="0.35">
      <c r="A17" s="3"/>
      <c r="B17" s="3"/>
      <c r="C17" s="3" t="s">
        <v>7</v>
      </c>
      <c r="D17" s="6">
        <v>-129580</v>
      </c>
      <c r="E17" s="6">
        <f t="shared" ref="E17:E19" si="11">D17</f>
        <v>-129580</v>
      </c>
      <c r="F17" s="6">
        <v>-132189.48000000001</v>
      </c>
      <c r="G17" s="6">
        <f t="shared" si="2"/>
        <v>-2609.4800000000105</v>
      </c>
    </row>
    <row r="18" spans="1:7" x14ac:dyDescent="0.35">
      <c r="A18" s="3"/>
      <c r="B18" s="3"/>
      <c r="C18" s="3" t="s">
        <v>8</v>
      </c>
      <c r="D18" s="6">
        <v>-19486</v>
      </c>
      <c r="E18" s="6">
        <f t="shared" si="11"/>
        <v>-19486</v>
      </c>
      <c r="F18" s="6">
        <v>-16969.080000000002</v>
      </c>
      <c r="G18" s="6">
        <f t="shared" si="2"/>
        <v>2516.9199999999983</v>
      </c>
    </row>
    <row r="19" spans="1:7" x14ac:dyDescent="0.35">
      <c r="A19" s="3"/>
      <c r="B19" s="3"/>
      <c r="C19" s="3" t="s">
        <v>10</v>
      </c>
      <c r="D19" s="6">
        <v>-140878</v>
      </c>
      <c r="E19" s="6">
        <f t="shared" si="11"/>
        <v>-140878</v>
      </c>
      <c r="F19" s="6">
        <v>-97191.97</v>
      </c>
      <c r="G19" s="6">
        <f t="shared" si="2"/>
        <v>43686.03</v>
      </c>
    </row>
    <row r="20" spans="1:7" x14ac:dyDescent="0.35">
      <c r="A20" s="2"/>
      <c r="B20" s="2"/>
      <c r="C20" s="2" t="s">
        <v>11</v>
      </c>
      <c r="D20" s="5">
        <f>SUM(D21:D24)</f>
        <v>0</v>
      </c>
      <c r="E20" s="5">
        <f t="shared" ref="E20:F20" si="12">SUM(E21:E24)</f>
        <v>-22576.23</v>
      </c>
      <c r="F20" s="5">
        <f t="shared" si="12"/>
        <v>-12786</v>
      </c>
      <c r="G20" s="5">
        <f>F20-E20</f>
        <v>9790.23</v>
      </c>
    </row>
    <row r="21" spans="1:7" x14ac:dyDescent="0.35">
      <c r="A21" s="3"/>
      <c r="B21" s="3"/>
      <c r="C21" s="3" t="s">
        <v>6</v>
      </c>
      <c r="D21" s="6"/>
      <c r="E21" s="6">
        <f>-22576.23+749.84</f>
        <v>-21826.39</v>
      </c>
      <c r="F21" s="6"/>
      <c r="G21" s="6">
        <f t="shared" ref="G21:G24" si="13">F21-E21</f>
        <v>21826.39</v>
      </c>
    </row>
    <row r="22" spans="1:7" x14ac:dyDescent="0.35">
      <c r="A22" s="3"/>
      <c r="B22" s="3"/>
      <c r="C22" s="3" t="s">
        <v>7</v>
      </c>
      <c r="D22" s="6">
        <v>0</v>
      </c>
      <c r="E22" s="6"/>
      <c r="F22" s="6">
        <v>-2180.94</v>
      </c>
      <c r="G22" s="6">
        <f t="shared" si="13"/>
        <v>-2180.94</v>
      </c>
    </row>
    <row r="23" spans="1:7" x14ac:dyDescent="0.35">
      <c r="A23" s="3"/>
      <c r="B23" s="3"/>
      <c r="C23" s="3" t="s">
        <v>8</v>
      </c>
      <c r="D23" s="6">
        <v>0</v>
      </c>
      <c r="E23" s="6"/>
      <c r="F23" s="6">
        <v>-9855.2199999999993</v>
      </c>
      <c r="G23" s="6">
        <f t="shared" si="13"/>
        <v>-9855.2199999999993</v>
      </c>
    </row>
    <row r="24" spans="1:7" x14ac:dyDescent="0.35">
      <c r="A24" s="3"/>
      <c r="B24" s="3"/>
      <c r="C24" s="3" t="s">
        <v>10</v>
      </c>
      <c r="D24" s="6">
        <v>0</v>
      </c>
      <c r="E24" s="6">
        <v>-749.84</v>
      </c>
      <c r="F24" s="6">
        <v>-749.84</v>
      </c>
      <c r="G24" s="6">
        <f t="shared" si="13"/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76C26-489C-411F-B380-35264F714C39}">
  <dimension ref="A1:F7"/>
  <sheetViews>
    <sheetView workbookViewId="0">
      <selection activeCell="G25" sqref="G25"/>
    </sheetView>
  </sheetViews>
  <sheetFormatPr defaultRowHeight="14.5" x14ac:dyDescent="0.35"/>
  <cols>
    <col min="1" max="1" width="12.81640625" bestFit="1" customWidth="1"/>
    <col min="2" max="2" width="30.81640625" bestFit="1" customWidth="1"/>
    <col min="3" max="3" width="14" customWidth="1"/>
    <col min="4" max="4" width="14.26953125" customWidth="1"/>
    <col min="5" max="5" width="10.1796875" customWidth="1"/>
    <col min="6" max="6" width="7.1796875" bestFit="1" customWidth="1"/>
  </cols>
  <sheetData>
    <row r="1" spans="1:6" ht="26" x14ac:dyDescent="0.35">
      <c r="A1" s="18" t="s">
        <v>24</v>
      </c>
      <c r="B1" s="18" t="s">
        <v>25</v>
      </c>
      <c r="C1" s="19" t="s">
        <v>34</v>
      </c>
      <c r="D1" s="19" t="s">
        <v>35</v>
      </c>
      <c r="E1" s="19" t="s">
        <v>36</v>
      </c>
      <c r="F1" s="20" t="s">
        <v>26</v>
      </c>
    </row>
    <row r="2" spans="1:6" x14ac:dyDescent="0.35">
      <c r="A2" t="s">
        <v>27</v>
      </c>
      <c r="B2" t="s">
        <v>28</v>
      </c>
      <c r="C2" s="21">
        <v>12786</v>
      </c>
      <c r="D2" s="22">
        <v>12786</v>
      </c>
      <c r="E2" s="22">
        <v>0</v>
      </c>
      <c r="F2" s="21"/>
    </row>
    <row r="3" spans="1:6" x14ac:dyDescent="0.35">
      <c r="A3" t="s">
        <v>27</v>
      </c>
      <c r="B3" t="s">
        <v>29</v>
      </c>
      <c r="C3" s="21"/>
      <c r="D3" s="22">
        <v>0</v>
      </c>
      <c r="E3" s="22">
        <v>0</v>
      </c>
      <c r="F3" s="21"/>
    </row>
    <row r="4" spans="1:6" x14ac:dyDescent="0.35">
      <c r="A4" t="s">
        <v>27</v>
      </c>
      <c r="B4" t="s">
        <v>30</v>
      </c>
      <c r="C4" s="21">
        <v>-3334814.46</v>
      </c>
      <c r="D4" s="22">
        <v>-3334814.4599999995</v>
      </c>
      <c r="E4" s="22">
        <v>0</v>
      </c>
      <c r="F4" s="21"/>
    </row>
    <row r="5" spans="1:6" x14ac:dyDescent="0.35">
      <c r="A5" t="s">
        <v>27</v>
      </c>
      <c r="B5" t="s">
        <v>31</v>
      </c>
      <c r="C5" s="21">
        <v>-1684</v>
      </c>
      <c r="D5" s="22">
        <v>-1684</v>
      </c>
      <c r="E5" s="22">
        <v>0</v>
      </c>
      <c r="F5" s="21"/>
    </row>
    <row r="6" spans="1:6" x14ac:dyDescent="0.35">
      <c r="A6" t="s">
        <v>27</v>
      </c>
      <c r="B6" t="s">
        <v>32</v>
      </c>
      <c r="C6" s="21">
        <v>-97941.81</v>
      </c>
      <c r="D6" s="22">
        <v>-97941.81</v>
      </c>
      <c r="E6" s="22">
        <v>0</v>
      </c>
      <c r="F6" s="21"/>
    </row>
    <row r="7" spans="1:6" x14ac:dyDescent="0.35">
      <c r="A7" t="s">
        <v>27</v>
      </c>
      <c r="B7" t="s">
        <v>33</v>
      </c>
      <c r="C7" s="21"/>
      <c r="D7" s="22">
        <v>0</v>
      </c>
      <c r="E7" s="22">
        <v>0</v>
      </c>
      <c r="F7" s="21"/>
    </row>
  </sheetData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8DFF4-6C03-4244-B6DE-850756A5F531}">
  <dimension ref="A1:C29"/>
  <sheetViews>
    <sheetView workbookViewId="0">
      <selection activeCell="E24" sqref="E24"/>
    </sheetView>
  </sheetViews>
  <sheetFormatPr defaultRowHeight="14.5" x14ac:dyDescent="0.35"/>
  <cols>
    <col min="1" max="1" width="49.453125" customWidth="1"/>
  </cols>
  <sheetData>
    <row r="1" spans="1:3" x14ac:dyDescent="0.35">
      <c r="A1" s="23" t="s">
        <v>37</v>
      </c>
    </row>
    <row r="2" spans="1:3" x14ac:dyDescent="0.35">
      <c r="A2" s="25" t="s">
        <v>38</v>
      </c>
    </row>
    <row r="3" spans="1:3" x14ac:dyDescent="0.35">
      <c r="A3" s="23"/>
      <c r="B3" s="24">
        <v>4</v>
      </c>
      <c r="C3" s="24">
        <v>4</v>
      </c>
    </row>
    <row r="4" spans="1:3" ht="39" x14ac:dyDescent="0.35">
      <c r="A4" s="26"/>
      <c r="B4" s="27" t="s">
        <v>39</v>
      </c>
      <c r="C4" s="27" t="s">
        <v>40</v>
      </c>
    </row>
    <row r="5" spans="1:3" x14ac:dyDescent="0.35">
      <c r="A5" s="28" t="s">
        <v>41</v>
      </c>
      <c r="B5" s="29">
        <v>0</v>
      </c>
      <c r="C5" s="29">
        <v>-3488720</v>
      </c>
    </row>
    <row r="6" spans="1:3" x14ac:dyDescent="0.35">
      <c r="A6" s="28" t="s">
        <v>42</v>
      </c>
      <c r="B6" s="29"/>
      <c r="C6" s="29">
        <v>-236955</v>
      </c>
    </row>
    <row r="7" spans="1:3" x14ac:dyDescent="0.35">
      <c r="A7" s="28" t="s">
        <v>43</v>
      </c>
      <c r="B7" s="29"/>
      <c r="C7" s="29"/>
    </row>
    <row r="8" spans="1:3" x14ac:dyDescent="0.35">
      <c r="A8" s="28" t="s">
        <v>44</v>
      </c>
      <c r="B8" s="29"/>
      <c r="C8" s="29"/>
    </row>
    <row r="9" spans="1:3" x14ac:dyDescent="0.35">
      <c r="A9" s="30" t="s">
        <v>45</v>
      </c>
      <c r="B9" s="29"/>
      <c r="C9" s="29"/>
    </row>
    <row r="10" spans="1:3" x14ac:dyDescent="0.35">
      <c r="A10" s="30" t="s">
        <v>46</v>
      </c>
      <c r="B10" s="29"/>
      <c r="C10" s="29"/>
    </row>
    <row r="11" spans="1:3" x14ac:dyDescent="0.35">
      <c r="A11" s="31" t="s">
        <v>47</v>
      </c>
      <c r="B11" s="29"/>
      <c r="C11" s="29"/>
    </row>
    <row r="12" spans="1:3" x14ac:dyDescent="0.35">
      <c r="A12" s="28" t="s">
        <v>48</v>
      </c>
      <c r="B12" s="29"/>
      <c r="C12" s="29">
        <v>-22576.23</v>
      </c>
    </row>
    <row r="13" spans="1:3" x14ac:dyDescent="0.35">
      <c r="A13" s="31" t="s">
        <v>49</v>
      </c>
      <c r="B13" s="29"/>
      <c r="C13" s="29"/>
    </row>
    <row r="14" spans="1:3" x14ac:dyDescent="0.35">
      <c r="A14" s="28" t="s">
        <v>50</v>
      </c>
      <c r="B14" s="29"/>
      <c r="C14" s="29"/>
    </row>
    <row r="15" spans="1:3" x14ac:dyDescent="0.35">
      <c r="A15" s="31" t="s">
        <v>51</v>
      </c>
      <c r="B15" s="29"/>
      <c r="C15" s="29"/>
    </row>
    <row r="16" spans="1:3" x14ac:dyDescent="0.35">
      <c r="A16" s="28" t="s">
        <v>52</v>
      </c>
      <c r="B16" s="29"/>
      <c r="C16" s="29"/>
    </row>
    <row r="17" spans="1:3" x14ac:dyDescent="0.35">
      <c r="A17" s="28" t="s">
        <v>53</v>
      </c>
      <c r="B17" s="29"/>
      <c r="C17" s="29"/>
    </row>
    <row r="18" spans="1:3" x14ac:dyDescent="0.35">
      <c r="A18" s="31" t="s">
        <v>54</v>
      </c>
      <c r="B18" s="29"/>
      <c r="C18" s="29"/>
    </row>
    <row r="19" spans="1:3" x14ac:dyDescent="0.35">
      <c r="A19" s="28" t="s">
        <v>55</v>
      </c>
      <c r="B19" s="29"/>
      <c r="C19" s="29"/>
    </row>
    <row r="20" spans="1:3" x14ac:dyDescent="0.35">
      <c r="A20" s="31" t="s">
        <v>56</v>
      </c>
      <c r="B20" s="29"/>
      <c r="C20" s="29"/>
    </row>
    <row r="21" spans="1:3" x14ac:dyDescent="0.35">
      <c r="A21" s="28" t="s">
        <v>57</v>
      </c>
      <c r="B21" s="29"/>
      <c r="C21" s="29"/>
    </row>
    <row r="22" spans="1:3" x14ac:dyDescent="0.35">
      <c r="A22" s="31" t="s">
        <v>58</v>
      </c>
      <c r="B22" s="29"/>
      <c r="C22" s="29"/>
    </row>
    <row r="23" spans="1:3" x14ac:dyDescent="0.35">
      <c r="A23" s="28" t="s">
        <v>59</v>
      </c>
      <c r="B23" s="29"/>
      <c r="C23" s="29"/>
    </row>
    <row r="24" spans="1:3" x14ac:dyDescent="0.35">
      <c r="A24" s="28" t="s">
        <v>60</v>
      </c>
      <c r="B24" s="29"/>
      <c r="C24" s="29"/>
    </row>
    <row r="25" spans="1:3" x14ac:dyDescent="0.35">
      <c r="A25" s="28" t="s">
        <v>61</v>
      </c>
      <c r="B25" s="29"/>
      <c r="C25" s="29"/>
    </row>
    <row r="26" spans="1:3" x14ac:dyDescent="0.35">
      <c r="A26" s="28" t="s">
        <v>62</v>
      </c>
      <c r="B26" s="29"/>
      <c r="C26" s="29">
        <f>SUM(C5:C25)</f>
        <v>-3748251.23</v>
      </c>
    </row>
    <row r="27" spans="1:3" x14ac:dyDescent="0.35">
      <c r="A27" s="32" t="s">
        <v>63</v>
      </c>
      <c r="B27" s="33">
        <v>0</v>
      </c>
      <c r="C27" s="33">
        <v>-3748251.23</v>
      </c>
    </row>
    <row r="28" spans="1:3" x14ac:dyDescent="0.35">
      <c r="A28" s="34"/>
      <c r="B28" s="34">
        <v>0</v>
      </c>
      <c r="C28" s="34">
        <v>-3748251.23</v>
      </c>
    </row>
    <row r="29" spans="1:3" x14ac:dyDescent="0.35">
      <c r="A29" s="34"/>
      <c r="B29" s="34">
        <v>0</v>
      </c>
      <c r="C29" s="34">
        <v>0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aruanne</vt:lpstr>
      <vt:lpstr>LISA</vt:lpstr>
      <vt:lpstr>vordlus</vt:lpstr>
      <vt:lpstr>lisa1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Erki Paul Ridal - RTK</dc:creator>
  <cp:lastModifiedBy>Kadi Kallas - OKK</cp:lastModifiedBy>
  <dcterms:created xsi:type="dcterms:W3CDTF">2026-03-05T09:08:02Z</dcterms:created>
  <dcterms:modified xsi:type="dcterms:W3CDTF">2026-04-20T07:14:48Z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2026-03-05T09:13:44Z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a2881aac-b57f-4826-95cc-8210d66b2255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